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d.docs.live.net/625744ba776a1b12/Documents/"/>
    </mc:Choice>
  </mc:AlternateContent>
  <xr:revisionPtr revIDLastSave="208" documentId="8_{8586DC8F-5467-4226-BB4C-897CA6FE915A}" xr6:coauthVersionLast="45" xr6:coauthVersionMax="45" xr10:uidLastSave="{F4E5D4C3-BF79-429C-868B-A769C43E1C93}"/>
  <bookViews>
    <workbookView xWindow="28680" yWindow="-120" windowWidth="29040" windowHeight="15840" xr2:uid="{FAC832ED-A340-42A9-9671-843EC9E0FED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6" i="1" l="1"/>
  <c r="K181" i="1"/>
  <c r="K182" i="1" s="1"/>
  <c r="K184" i="1" s="1"/>
  <c r="F192" i="1" s="1"/>
  <c r="K175" i="1"/>
  <c r="K176" i="1" s="1"/>
  <c r="K172" i="1"/>
  <c r="K171" i="1"/>
  <c r="K167" i="1"/>
  <c r="K168" i="1" s="1"/>
  <c r="K162" i="1"/>
  <c r="K163" i="1" s="1"/>
  <c r="K157" i="1"/>
  <c r="K158" i="1" s="1"/>
  <c r="K153" i="1"/>
  <c r="K151" i="1"/>
  <c r="K146" i="1"/>
  <c r="K147" i="1" s="1"/>
  <c r="K142" i="1"/>
  <c r="K143" i="1" s="1"/>
  <c r="K138" i="1"/>
  <c r="K139" i="1" s="1"/>
  <c r="K134" i="1"/>
  <c r="K135" i="1" s="1"/>
  <c r="K128" i="1"/>
  <c r="K129" i="1" s="1"/>
  <c r="K124" i="1"/>
  <c r="K125" i="1" s="1"/>
  <c r="K119" i="1"/>
  <c r="K120" i="1" s="1"/>
  <c r="K115" i="1"/>
  <c r="K116" i="1" s="1"/>
  <c r="K110" i="1"/>
  <c r="K111" i="1" s="1"/>
  <c r="K106" i="1"/>
  <c r="K107" i="1" s="1"/>
  <c r="K81" i="1"/>
  <c r="K82" i="1" s="1"/>
  <c r="K87" i="1"/>
  <c r="K88" i="1" s="1"/>
  <c r="K92" i="1"/>
  <c r="K93" i="1" s="1"/>
  <c r="K101" i="1"/>
  <c r="K102" i="1" s="1"/>
  <c r="K96" i="1"/>
  <c r="K97" i="1" s="1"/>
  <c r="K76" i="1"/>
  <c r="K77" i="1" s="1"/>
  <c r="K71" i="1"/>
  <c r="K72" i="1" s="1"/>
  <c r="K68" i="1"/>
  <c r="K69" i="1" s="1"/>
  <c r="K63" i="1"/>
  <c r="K64" i="1" s="1"/>
  <c r="K59" i="1"/>
  <c r="K60" i="1" s="1"/>
  <c r="K55" i="1"/>
  <c r="K56" i="1" s="1"/>
  <c r="K51" i="1"/>
  <c r="K52" i="1" s="1"/>
  <c r="K47" i="1"/>
  <c r="K46" i="1"/>
  <c r="K40" i="1"/>
  <c r="K41" i="1" s="1"/>
  <c r="K34" i="1"/>
  <c r="K35" i="1" s="1"/>
  <c r="K30" i="1"/>
  <c r="K31" i="1" s="1"/>
  <c r="K26" i="1"/>
  <c r="K27" i="1"/>
  <c r="K154" i="1" l="1"/>
  <c r="K173" i="1"/>
  <c r="K179" i="1"/>
  <c r="F191" i="1" s="1"/>
  <c r="K132" i="1"/>
  <c r="F190" i="1" s="1"/>
  <c r="K48" i="1"/>
  <c r="K85" i="1" s="1"/>
  <c r="F189" i="1" s="1"/>
  <c r="K28" i="1"/>
  <c r="K38" i="1" s="1"/>
  <c r="F188" i="1" s="1"/>
  <c r="F193" i="1" l="1"/>
</calcChain>
</file>

<file path=xl/sharedStrings.xml><?xml version="1.0" encoding="utf-8"?>
<sst xmlns="http://schemas.openxmlformats.org/spreadsheetml/2006/main" count="185" uniqueCount="156">
  <si>
    <t>Grand Commandery of Knights Templar of Minnesota</t>
  </si>
  <si>
    <t>The Ralph Kirk Commandery of the Year Award</t>
  </si>
  <si>
    <t>Instructions and Information</t>
  </si>
  <si>
    <t>Inside you will find a point schedule for this award. This is also a guide to help a Commander and his Commandery plan their year. Planning a year is not too difficult when using this program as a guide and with a bit of creativity added. Please meet with your dais officers prior to the start of a new Commander's year as it is always helpful to get further input.</t>
  </si>
  <si>
    <t>The term of the award runs from June 1st of one year to May 31st of the following year. This form must be eMailed to the Grand Recorder. There will be an award given to a Commandery over 100 members and one to a Commandery under 100 members.</t>
  </si>
  <si>
    <t>The points awarded are for participation in many different fields of interest, from membership and public ceremonies to activities and leadership.  Please observe your special observances (Easter, Christmas, and Ascension). These are an important part of a Commanderie's existence and are included in the points.</t>
  </si>
  <si>
    <t>This is the report from the following Commandery presented for year:</t>
  </si>
  <si>
    <t>Commandery:</t>
  </si>
  <si>
    <t>No:</t>
  </si>
  <si>
    <t xml:space="preserve">Address: </t>
  </si>
  <si>
    <t>Commander:</t>
  </si>
  <si>
    <t>Recorder:</t>
  </si>
  <si>
    <t>District Officer:</t>
  </si>
  <si>
    <t>Members:</t>
  </si>
  <si>
    <t>Send report to:  Grand Recorder</t>
  </si>
  <si>
    <t>eMail:  gcommandery@gmail.com</t>
  </si>
  <si>
    <t>1.  STATED CONCLAVE OPENING:</t>
  </si>
  <si>
    <t>Enter the number of times a conclave was opened with a Quorum</t>
  </si>
  <si>
    <t>Enter the number of times a conclave was opened in full form</t>
  </si>
  <si>
    <t>2.  OPEN AND CLOSE EACH CONCLAVE WITH A PRAYER</t>
  </si>
  <si>
    <t xml:space="preserve">Enter the number of times your Commandery opens and closes </t>
  </si>
  <si>
    <t>a Conclave with a prayer, with one being the Lord's Prayer</t>
  </si>
  <si>
    <t>Total:  Max 300</t>
  </si>
  <si>
    <t>Total:  Max 600</t>
  </si>
  <si>
    <t>3.  DRILL / SWORD MANUAL PRACTICE HELD</t>
  </si>
  <si>
    <t>Enter the number of times that a drill or sword practice is held</t>
  </si>
  <si>
    <t>Inspection Practice is included</t>
  </si>
  <si>
    <t>4.  EDUCATIONAL PROGRAMS AT STATED CONCLAVES</t>
  </si>
  <si>
    <t xml:space="preserve">Enter number of times that a Stated Conclave holds a program or </t>
  </si>
  <si>
    <t xml:space="preserve">presentation regarding the history, meaning or other subject </t>
  </si>
  <si>
    <t xml:space="preserve">pertaining to Templary.  Presentation must be 10 minutes or </t>
  </si>
  <si>
    <t>more.  List topics on an attachment to this report</t>
  </si>
  <si>
    <t>Total:  Max 900</t>
  </si>
  <si>
    <t>5.  OPEN INSTALLATION OF OFFICERS</t>
  </si>
  <si>
    <t>Was an Installation of Commandery Officers Held?</t>
  </si>
  <si>
    <t>Was the Installation of Officers Open?</t>
  </si>
  <si>
    <t>Total:  Max 375</t>
  </si>
  <si>
    <t>6.  CONDUCT AN EASTER OBSERVANCE</t>
  </si>
  <si>
    <t>Did you conduct an Easter Observance at your Commandery, either</t>
  </si>
  <si>
    <t xml:space="preserve">in a Stated Conclave, or in public ceremony. </t>
  </si>
  <si>
    <t>Total:  Max 200</t>
  </si>
  <si>
    <t>7.  CONDUCT A CHRISTMAS OBSERVANCE</t>
  </si>
  <si>
    <t>Did you conduct an Christmas Observance at your Commandery, either</t>
  </si>
  <si>
    <t>8.  CONDUCT AN ASCENSION DAY OBSERVANCE</t>
  </si>
  <si>
    <t>Did you conduct an Ascension Observance at your Commandery, either</t>
  </si>
  <si>
    <t>9.  SUPPORT A KNIGHTS TEMPLAR PROGRAM</t>
  </si>
  <si>
    <t>Did your Commandery support a program, such as the Eye Foundation</t>
  </si>
  <si>
    <t>or the Holy Land Pilgrimage Fund with a donation of at least $1.00 per</t>
  </si>
  <si>
    <t>member</t>
  </si>
  <si>
    <t>10.  SPONSOR A MINISTER TO THE HOLY LAND</t>
  </si>
  <si>
    <t>Did your Commandery submit a name and sponsor a Minister to the</t>
  </si>
  <si>
    <t>Holy Land - this is only awarded if your Minister was sent to the Program</t>
  </si>
  <si>
    <t>11.  ORGANIZE A PRESENTATION BY A HOLY LAND PILGRIMAGE MINSITER</t>
  </si>
  <si>
    <t>Did your Commandery organize a presentation from a MN Minister</t>
  </si>
  <si>
    <t xml:space="preserve">that was sent to the Holy Land sponsored by the Pilgrimage Fund </t>
  </si>
  <si>
    <t>and a Commandery</t>
  </si>
  <si>
    <t>Please only fill in sections in Green</t>
  </si>
  <si>
    <t>12.  ATTEND SERVICES AT A LOCAL CHURCH IN UNIFORM</t>
  </si>
  <si>
    <t xml:space="preserve">Did your Commandery attend a Church Service in Uniform with a </t>
  </si>
  <si>
    <r>
      <t xml:space="preserve">minimum of 3 Sir Knights.  </t>
    </r>
    <r>
      <rPr>
        <sz val="11"/>
        <color rgb="FFFF0000"/>
        <rFont val="Calibri"/>
        <family val="2"/>
        <scheme val="minor"/>
      </rPr>
      <t>NO SWORDS OR CHAPPEAU</t>
    </r>
  </si>
  <si>
    <t>13.  KNIGHTS TEMPLAR FLAG PRESENTATIONS</t>
  </si>
  <si>
    <t xml:space="preserve">Enter the number of Flag Presentations that your Commandery has </t>
  </si>
  <si>
    <t>presented the U.S. Flag at a Masonic Installation or any other Masonic</t>
  </si>
  <si>
    <t>public event.  It must be made by 3 members in uniform</t>
  </si>
  <si>
    <t>No Maximum:</t>
  </si>
  <si>
    <t>Page 1 Total:</t>
  </si>
  <si>
    <t>Page 2 Total:</t>
  </si>
  <si>
    <t>14.  VISIT A COMMANDERY</t>
  </si>
  <si>
    <t>Enter the number of times that members of your Commandery visited</t>
  </si>
  <si>
    <t>another Commandery in uniform.  This includes Stated Conclaves</t>
  </si>
  <si>
    <t>as well as Inspections.  3 or more Sir Knights must participate</t>
  </si>
  <si>
    <t>15.  PARTICIPATE IN A PARADE</t>
  </si>
  <si>
    <t>Enter the number of times you participated in a parade.  At least 3</t>
  </si>
  <si>
    <t>Sir Knights in Uniform must participate</t>
  </si>
  <si>
    <t>16.  MAKE A DONATION TO A LOCAL CAUSE</t>
  </si>
  <si>
    <t>Did your Commandery organize an activity to raise funds or to help</t>
  </si>
  <si>
    <t>raise funds for a local cause like a food shelf, Red Cross or other</t>
  </si>
  <si>
    <t>charitable foundation.</t>
  </si>
  <si>
    <t>17.  OFFICER ATTENDANCE AT GRAND CONCLAVE</t>
  </si>
  <si>
    <t>Enter the number of Dais Officers, including the Recorder, who</t>
  </si>
  <si>
    <t xml:space="preserve">attends and is registered for Grand Conclave.  This does not include </t>
  </si>
  <si>
    <t>the Proxies.</t>
  </si>
  <si>
    <t>Total:  Max 400</t>
  </si>
  <si>
    <t>18.  ATTENDANCE BY SIR KNIGHTS AT GRAND CONCLAVE</t>
  </si>
  <si>
    <t>Enter the number of  Sir Knights, non-Dais officers, that attended the</t>
  </si>
  <si>
    <t>Grand Conclave</t>
  </si>
  <si>
    <t>Total:  No Maximum</t>
  </si>
  <si>
    <t>19.  ATTEND A GRAND COMMANDERY SPONSORED EVENT</t>
  </si>
  <si>
    <t>Enter the number of Sir Knights who attended any Grand</t>
  </si>
  <si>
    <t>Commandery Events, exclusive of the Grand Conclave.  Events can</t>
  </si>
  <si>
    <t>include Educational presentations, fundraisers or other activity</t>
  </si>
  <si>
    <t>20.  SIR KNIGHT ON GRAND COMMANDERY COMMITTEE</t>
  </si>
  <si>
    <t>Was at least one Sir Knight from your Commandery appointed to a</t>
  </si>
  <si>
    <t>Grand Commandery Committee</t>
  </si>
  <si>
    <t>21.  GRAND COMMANDERY AWARDS AND HONORS</t>
  </si>
  <si>
    <t>Did any of the Sir Knights from your Commandery receive an honor</t>
  </si>
  <si>
    <t>from the Grand Commandery, including:  Meritorious Service Medal</t>
  </si>
  <si>
    <t>Knight Templar Cross of Honor or Knight Commander of the Temple</t>
  </si>
  <si>
    <t>22.  AWARD PRESENTATION FOR YEARS OF MEMBERSHIP</t>
  </si>
  <si>
    <t>Did you hold a recognition of years of service for your Sir Knights?</t>
  </si>
  <si>
    <t>This can be done with a Dinner, Public Ceremony or a Stated Conclave</t>
  </si>
  <si>
    <t>23.  OFFICERS MEETINGS</t>
  </si>
  <si>
    <t xml:space="preserve">Enter the number of times that you held a Officer's Planning meeting at a </t>
  </si>
  <si>
    <t>time other than a Stated Conclave, including a minimum of four</t>
  </si>
  <si>
    <t>officers</t>
  </si>
  <si>
    <t>Page 3 Total:</t>
  </si>
  <si>
    <t>24.  INCOMING COMMANDER'S ANNUAL PLAN</t>
  </si>
  <si>
    <t>Did your Commandery present the icoming Commandery's term</t>
  </si>
  <si>
    <t>plan and calendar prior to the Commandery year</t>
  </si>
  <si>
    <t>25.  APPOINT A SIR KNIGHT TO CONDUCT INPSECTION AND SWORD PRACTICES</t>
  </si>
  <si>
    <t>Did your Commandery appoint a Sir Knight to take charge and guide the</t>
  </si>
  <si>
    <t>Commandery in their inspection and sword manual practices</t>
  </si>
  <si>
    <t>26.  MOVEMENT OF OFFICERS IN STATIONS</t>
  </si>
  <si>
    <t xml:space="preserve">Did you have at least six Officers from the previous term move to a </t>
  </si>
  <si>
    <t>different position in the line.</t>
  </si>
  <si>
    <t>27.  CONTACT COMMITTEE ASSIGNED</t>
  </si>
  <si>
    <t>Did your Commander assign a Sir Knight to be in charge of contacting and</t>
  </si>
  <si>
    <t>informing Sir Knights of upcoming events and meetings.  This can be</t>
  </si>
  <si>
    <t>done by phone or eMail</t>
  </si>
  <si>
    <t>28.  STATED CONCLAVE STARTS ON TIME</t>
  </si>
  <si>
    <t xml:space="preserve">Enter the number of times that your commandery started it's Stated </t>
  </si>
  <si>
    <t>Conclave on time according to the ByLaws.</t>
  </si>
  <si>
    <t xml:space="preserve">Enter the number of times that you opened on time with 75% of </t>
  </si>
  <si>
    <t>Sir Knights in Uniform</t>
  </si>
  <si>
    <t>29.  ACTIVE COMMANDERY NEWSLETTER OR ARTICLE</t>
  </si>
  <si>
    <t xml:space="preserve">Has your Commander put out a Commandery newsletter or article in </t>
  </si>
  <si>
    <t xml:space="preserve">the Newsletter a minimum of three times to notify it's members of </t>
  </si>
  <si>
    <t>events and Conclaves</t>
  </si>
  <si>
    <t>30.  WEBSITE OR ONLINE COMMUNICATION</t>
  </si>
  <si>
    <t xml:space="preserve">Does your Commander keep an up to date website, or a web page of </t>
  </si>
  <si>
    <t>some kind that informs members and others of upcoming Commandery</t>
  </si>
  <si>
    <t>31.  ANNUAL REPORT</t>
  </si>
  <si>
    <t xml:space="preserve">Did yoru Comamndery complete and submit it's annual report to the </t>
  </si>
  <si>
    <t>Grand Recorder in a timely manner</t>
  </si>
  <si>
    <t>32.  CONFERRING ORDERS OF KNIGHTHOOD</t>
  </si>
  <si>
    <t>Enter the number of Order of Red Cross and/or Order of Malta</t>
  </si>
  <si>
    <t>Enter the number of Order of the Temple Conferred</t>
  </si>
  <si>
    <t>33.  KNIGHTING OF NEW SIR KNIGHTS</t>
  </si>
  <si>
    <t xml:space="preserve">Enter the number of new members Knighted into your Commandery.  </t>
  </si>
  <si>
    <t>Knightings can be done locally or at other Commandery Ofders</t>
  </si>
  <si>
    <t>Page 4 Total:</t>
  </si>
  <si>
    <t>34.  ASSIST OTHER COMMANDERIES IN CONFERRING ORDERS</t>
  </si>
  <si>
    <t xml:space="preserve">Did your Commandery assist in another Commandery in conferring </t>
  </si>
  <si>
    <t>Orders upon sir Knights.  Must include 3 or more Sir Knights</t>
  </si>
  <si>
    <t>Page 5 Total:</t>
  </si>
  <si>
    <t>Page 1 Total Points</t>
  </si>
  <si>
    <t>Page 5 Total Points</t>
  </si>
  <si>
    <t>Page 3 Total Points</t>
  </si>
  <si>
    <t>Page 2 Total Points</t>
  </si>
  <si>
    <t>Page 4 Total Points</t>
  </si>
  <si>
    <t>Total Number of Points:</t>
  </si>
  <si>
    <t>Award Category:</t>
  </si>
  <si>
    <t>We trust that you have honstly filled in this worksheet.  Thank you for participating in this activity.</t>
  </si>
  <si>
    <t xml:space="preserve">The award will be presented in the next Grand Conclave by the Grand Captain General who is the </t>
  </si>
  <si>
    <t>Chairman of the Awards Committee.  If you have any questions on this award, please contact your</t>
  </si>
  <si>
    <t>Grand District Officer, or the Grand Captain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</si>
</sst>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4"/>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wrapText="1"/>
    </xf>
    <xf numFmtId="0" fontId="3" fillId="0" borderId="0" xfId="0" applyFont="1" applyAlignment="1">
      <alignment horizontal="center"/>
    </xf>
    <xf numFmtId="0" fontId="5" fillId="0" borderId="0" xfId="0" applyFont="1" applyAlignment="1">
      <alignment horizontal="center"/>
    </xf>
    <xf numFmtId="0" fontId="3" fillId="0" borderId="0" xfId="0" applyFont="1"/>
    <xf numFmtId="0" fontId="4" fillId="0" borderId="0" xfId="0" applyFont="1"/>
    <xf numFmtId="0" fontId="0" fillId="0" borderId="0" xfId="0" applyAlignment="1">
      <alignment horizontal="right"/>
    </xf>
    <xf numFmtId="0" fontId="0" fillId="0" borderId="0" xfId="0" applyFont="1"/>
    <xf numFmtId="0" fontId="0" fillId="2" borderId="1" xfId="0" applyFill="1" applyBorder="1" applyAlignment="1">
      <alignment horizontal="left"/>
    </xf>
    <xf numFmtId="165" fontId="0" fillId="0" borderId="0" xfId="1" applyNumberFormat="1" applyFont="1"/>
    <xf numFmtId="165" fontId="0" fillId="0" borderId="2" xfId="1" applyNumberFormat="1" applyFont="1" applyBorder="1"/>
    <xf numFmtId="165" fontId="0" fillId="2" borderId="1" xfId="1" applyNumberFormat="1" applyFont="1" applyFill="1" applyBorder="1"/>
    <xf numFmtId="49" fontId="0"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58D0-00EB-4E88-A18C-2FEABA28E029}">
  <dimension ref="A1:K199"/>
  <sheetViews>
    <sheetView tabSelected="1" topLeftCell="A168" workbookViewId="0">
      <selection activeCell="H87" sqref="H87"/>
    </sheetView>
  </sheetViews>
  <sheetFormatPr defaultRowHeight="15" x14ac:dyDescent="0.25"/>
  <cols>
    <col min="7" max="7" width="10.7109375" customWidth="1"/>
    <col min="8" max="8" width="9.5703125" style="11" bestFit="1" customWidth="1"/>
    <col min="9" max="9" width="6.7109375" customWidth="1"/>
    <col min="10" max="10" width="2.7109375" hidden="1" customWidth="1"/>
    <col min="11" max="11" width="8.7109375" style="11" customWidth="1"/>
  </cols>
  <sheetData>
    <row r="1" spans="1:11" ht="18.75" x14ac:dyDescent="0.3">
      <c r="A1" s="5" t="s">
        <v>0</v>
      </c>
      <c r="B1" s="5"/>
      <c r="C1" s="5"/>
      <c r="D1" s="5"/>
      <c r="E1" s="5"/>
      <c r="F1" s="5"/>
      <c r="G1" s="5"/>
      <c r="H1" s="5"/>
      <c r="I1" s="5"/>
      <c r="J1" s="5"/>
      <c r="K1" s="5"/>
    </row>
    <row r="2" spans="1:11" ht="18.75" x14ac:dyDescent="0.3">
      <c r="A2" s="5" t="s">
        <v>1</v>
      </c>
      <c r="B2" s="5"/>
      <c r="C2" s="5"/>
      <c r="D2" s="5"/>
      <c r="E2" s="5"/>
      <c r="F2" s="5"/>
      <c r="G2" s="5"/>
      <c r="H2" s="5"/>
      <c r="I2" s="5"/>
      <c r="J2" s="5"/>
      <c r="K2" s="5"/>
    </row>
    <row r="3" spans="1:11" x14ac:dyDescent="0.25">
      <c r="A3" s="1"/>
      <c r="B3" s="1"/>
      <c r="C3" s="1"/>
      <c r="D3" s="1"/>
      <c r="E3" s="1"/>
      <c r="F3" s="1"/>
      <c r="G3" s="1"/>
      <c r="H3" s="1"/>
      <c r="I3" s="1"/>
      <c r="J3" s="1"/>
      <c r="K3" s="1"/>
    </row>
    <row r="4" spans="1:11" x14ac:dyDescent="0.25">
      <c r="A4" s="4" t="s">
        <v>2</v>
      </c>
      <c r="B4" s="4"/>
      <c r="C4" s="4"/>
      <c r="D4" s="4"/>
      <c r="E4" s="4"/>
      <c r="F4" s="4"/>
      <c r="G4" s="4"/>
      <c r="H4" s="4"/>
      <c r="I4" s="4"/>
      <c r="J4" s="4"/>
      <c r="K4" s="4"/>
    </row>
    <row r="5" spans="1:11" ht="59.25" customHeight="1" x14ac:dyDescent="0.25">
      <c r="A5" s="3" t="s">
        <v>3</v>
      </c>
      <c r="B5" s="3"/>
      <c r="C5" s="3"/>
      <c r="D5" s="3"/>
      <c r="E5" s="3"/>
      <c r="F5" s="3"/>
      <c r="G5" s="3"/>
      <c r="H5" s="3"/>
      <c r="I5" s="3"/>
      <c r="J5" s="3"/>
      <c r="K5" s="3"/>
    </row>
    <row r="6" spans="1:11" x14ac:dyDescent="0.25">
      <c r="A6" s="1"/>
      <c r="B6" s="1"/>
      <c r="C6" s="1"/>
      <c r="D6" s="1"/>
      <c r="E6" s="1"/>
      <c r="F6" s="1"/>
      <c r="G6" s="1"/>
      <c r="H6" s="1"/>
      <c r="I6" s="1"/>
      <c r="J6" s="1"/>
      <c r="K6" s="1"/>
    </row>
    <row r="7" spans="1:11" ht="50.25" customHeight="1" x14ac:dyDescent="0.25">
      <c r="A7" s="3" t="s">
        <v>4</v>
      </c>
      <c r="B7" s="3"/>
      <c r="C7" s="3"/>
      <c r="D7" s="3"/>
      <c r="E7" s="3"/>
      <c r="F7" s="3"/>
      <c r="G7" s="3"/>
      <c r="H7" s="3"/>
      <c r="I7" s="3"/>
      <c r="J7" s="3"/>
      <c r="K7" s="3"/>
    </row>
    <row r="8" spans="1:11" ht="60" customHeight="1" x14ac:dyDescent="0.25">
      <c r="A8" s="3" t="s">
        <v>5</v>
      </c>
      <c r="B8" s="3"/>
      <c r="C8" s="3"/>
      <c r="D8" s="3"/>
      <c r="E8" s="3"/>
      <c r="F8" s="3"/>
      <c r="G8" s="3"/>
      <c r="H8" s="3"/>
      <c r="I8" s="3"/>
      <c r="J8" s="3"/>
      <c r="K8" s="3"/>
    </row>
    <row r="9" spans="1:11" x14ac:dyDescent="0.25">
      <c r="A9" s="3" t="s">
        <v>56</v>
      </c>
      <c r="B9" s="3"/>
      <c r="C9" s="3"/>
      <c r="D9" s="3"/>
      <c r="E9" s="3"/>
      <c r="F9" s="3"/>
      <c r="G9" s="3"/>
      <c r="H9" s="3"/>
      <c r="I9" s="3"/>
      <c r="J9" s="3"/>
      <c r="K9" s="3"/>
    </row>
    <row r="10" spans="1:11" x14ac:dyDescent="0.25">
      <c r="A10" s="1"/>
      <c r="B10" s="1"/>
      <c r="C10" s="1"/>
      <c r="D10" s="1"/>
      <c r="E10" s="1"/>
      <c r="F10" s="1"/>
      <c r="G10" s="1"/>
      <c r="H10" s="1"/>
      <c r="I10" s="1"/>
      <c r="J10" s="1"/>
      <c r="K10" s="1"/>
    </row>
    <row r="11" spans="1:11" x14ac:dyDescent="0.25">
      <c r="A11" s="2"/>
    </row>
    <row r="12" spans="1:11" x14ac:dyDescent="0.25">
      <c r="A12" s="6" t="s">
        <v>6</v>
      </c>
      <c r="H12" s="14">
        <v>2020</v>
      </c>
    </row>
    <row r="13" spans="1:11" x14ac:dyDescent="0.25">
      <c r="A13" t="s">
        <v>7</v>
      </c>
      <c r="C13" s="10"/>
      <c r="D13" s="10"/>
      <c r="E13" s="10"/>
      <c r="F13" s="10"/>
      <c r="G13" t="s">
        <v>8</v>
      </c>
      <c r="H13" s="13"/>
    </row>
    <row r="14" spans="1:11" x14ac:dyDescent="0.25">
      <c r="A14" t="s">
        <v>9</v>
      </c>
      <c r="C14" s="10"/>
      <c r="D14" s="10"/>
      <c r="E14" s="10"/>
      <c r="F14" s="10"/>
    </row>
    <row r="15" spans="1:11" x14ac:dyDescent="0.25">
      <c r="C15" s="10"/>
      <c r="D15" s="10"/>
      <c r="E15" s="10"/>
      <c r="F15" s="10"/>
    </row>
    <row r="16" spans="1:11" x14ac:dyDescent="0.25">
      <c r="C16" s="10"/>
      <c r="D16" s="10"/>
      <c r="E16" s="10"/>
      <c r="F16" s="10"/>
    </row>
    <row r="18" spans="1:11" x14ac:dyDescent="0.25">
      <c r="A18" t="s">
        <v>12</v>
      </c>
      <c r="C18" s="10"/>
      <c r="D18" s="10"/>
      <c r="E18" s="10"/>
      <c r="F18" s="10"/>
      <c r="G18" t="s">
        <v>13</v>
      </c>
      <c r="H18" s="13">
        <v>0</v>
      </c>
    </row>
    <row r="19" spans="1:11" x14ac:dyDescent="0.25">
      <c r="A19" t="s">
        <v>10</v>
      </c>
      <c r="C19" s="10"/>
      <c r="D19" s="10"/>
      <c r="E19" s="10"/>
      <c r="F19" s="10"/>
    </row>
    <row r="20" spans="1:11" x14ac:dyDescent="0.25">
      <c r="A20" t="s">
        <v>11</v>
      </c>
      <c r="C20" s="10"/>
      <c r="D20" s="10"/>
      <c r="E20" s="10"/>
      <c r="F20" s="10"/>
    </row>
    <row r="22" spans="1:11" x14ac:dyDescent="0.25">
      <c r="A22" t="s">
        <v>14</v>
      </c>
    </row>
    <row r="23" spans="1:11" x14ac:dyDescent="0.25">
      <c r="A23" s="7" t="s">
        <v>15</v>
      </c>
    </row>
    <row r="25" spans="1:11" x14ac:dyDescent="0.25">
      <c r="A25" s="6" t="s">
        <v>16</v>
      </c>
    </row>
    <row r="26" spans="1:11" x14ac:dyDescent="0.25">
      <c r="A26" t="s">
        <v>17</v>
      </c>
      <c r="H26" s="13"/>
      <c r="K26" s="11">
        <f>H26*25</f>
        <v>0</v>
      </c>
    </row>
    <row r="27" spans="1:11" x14ac:dyDescent="0.25">
      <c r="A27" t="s">
        <v>18</v>
      </c>
      <c r="H27" s="13"/>
      <c r="K27" s="11">
        <f>H27*50</f>
        <v>0</v>
      </c>
    </row>
    <row r="28" spans="1:11" x14ac:dyDescent="0.25">
      <c r="I28" s="8" t="s">
        <v>23</v>
      </c>
      <c r="K28" s="11">
        <f>IF(SUM(K26:K27)&gt;600,600,SUM(K26:K27))</f>
        <v>0</v>
      </c>
    </row>
    <row r="30" spans="1:11" x14ac:dyDescent="0.25">
      <c r="A30" s="6" t="s">
        <v>19</v>
      </c>
      <c r="H30" s="13"/>
      <c r="K30" s="11">
        <f>H30*25</f>
        <v>0</v>
      </c>
    </row>
    <row r="31" spans="1:11" x14ac:dyDescent="0.25">
      <c r="A31" t="s">
        <v>20</v>
      </c>
      <c r="I31" s="8" t="s">
        <v>22</v>
      </c>
      <c r="K31" s="11">
        <f>IF(K30&gt;300,300,K30)</f>
        <v>0</v>
      </c>
    </row>
    <row r="32" spans="1:11" x14ac:dyDescent="0.25">
      <c r="A32" t="s">
        <v>21</v>
      </c>
    </row>
    <row r="33" spans="1:11" x14ac:dyDescent="0.25">
      <c r="A33" s="6"/>
    </row>
    <row r="34" spans="1:11" x14ac:dyDescent="0.25">
      <c r="A34" s="6" t="s">
        <v>24</v>
      </c>
      <c r="H34" s="13"/>
      <c r="K34" s="11">
        <f>H34*50</f>
        <v>0</v>
      </c>
    </row>
    <row r="35" spans="1:11" x14ac:dyDescent="0.25">
      <c r="A35" t="s">
        <v>25</v>
      </c>
      <c r="I35" s="8" t="s">
        <v>23</v>
      </c>
      <c r="K35" s="11">
        <f>IF(K34&gt;600,600,K34)</f>
        <v>0</v>
      </c>
    </row>
    <row r="36" spans="1:11" x14ac:dyDescent="0.25">
      <c r="A36" t="s">
        <v>26</v>
      </c>
    </row>
    <row r="38" spans="1:11" x14ac:dyDescent="0.25">
      <c r="I38" s="8" t="s">
        <v>65</v>
      </c>
      <c r="K38" s="11">
        <f>SUM(K35,K31,K28)</f>
        <v>0</v>
      </c>
    </row>
    <row r="40" spans="1:11" x14ac:dyDescent="0.25">
      <c r="A40" t="s">
        <v>27</v>
      </c>
      <c r="H40" s="13"/>
      <c r="K40" s="11">
        <f>H40*75</f>
        <v>0</v>
      </c>
    </row>
    <row r="41" spans="1:11" x14ac:dyDescent="0.25">
      <c r="A41" t="s">
        <v>28</v>
      </c>
      <c r="I41" s="8" t="s">
        <v>32</v>
      </c>
      <c r="K41" s="11">
        <f>IF(K40&gt;900,900,K40)</f>
        <v>0</v>
      </c>
    </row>
    <row r="42" spans="1:11" x14ac:dyDescent="0.25">
      <c r="A42" t="s">
        <v>29</v>
      </c>
    </row>
    <row r="43" spans="1:11" x14ac:dyDescent="0.25">
      <c r="A43" t="s">
        <v>30</v>
      </c>
    </row>
    <row r="44" spans="1:11" x14ac:dyDescent="0.25">
      <c r="A44" t="s">
        <v>31</v>
      </c>
    </row>
    <row r="46" spans="1:11" x14ac:dyDescent="0.25">
      <c r="A46" t="s">
        <v>33</v>
      </c>
      <c r="H46" s="13"/>
      <c r="K46" s="11">
        <f>IF(H46="Yes",300,0)</f>
        <v>0</v>
      </c>
    </row>
    <row r="47" spans="1:11" x14ac:dyDescent="0.25">
      <c r="A47" s="9" t="s">
        <v>34</v>
      </c>
      <c r="H47" s="13"/>
      <c r="K47" s="11">
        <f>IF(H47="Yes",75,0)</f>
        <v>0</v>
      </c>
    </row>
    <row r="48" spans="1:11" x14ac:dyDescent="0.25">
      <c r="A48" s="9" t="s">
        <v>35</v>
      </c>
      <c r="I48" s="8" t="s">
        <v>36</v>
      </c>
      <c r="K48" s="11">
        <f>SUM(K46:K47)</f>
        <v>0</v>
      </c>
    </row>
    <row r="50" spans="1:11" x14ac:dyDescent="0.25">
      <c r="A50" t="s">
        <v>37</v>
      </c>
    </row>
    <row r="51" spans="1:11" x14ac:dyDescent="0.25">
      <c r="A51" t="s">
        <v>38</v>
      </c>
      <c r="H51" s="13"/>
      <c r="K51" s="11">
        <f>IF(H51="Yes",200,0)</f>
        <v>0</v>
      </c>
    </row>
    <row r="52" spans="1:11" x14ac:dyDescent="0.25">
      <c r="A52" t="s">
        <v>39</v>
      </c>
      <c r="I52" s="8" t="s">
        <v>40</v>
      </c>
      <c r="K52" s="11">
        <f>K51</f>
        <v>0</v>
      </c>
    </row>
    <row r="54" spans="1:11" x14ac:dyDescent="0.25">
      <c r="A54" t="s">
        <v>41</v>
      </c>
    </row>
    <row r="55" spans="1:11" x14ac:dyDescent="0.25">
      <c r="A55" t="s">
        <v>42</v>
      </c>
      <c r="H55" s="13"/>
      <c r="K55" s="11">
        <f>IF(H55="Yes",200,0)</f>
        <v>0</v>
      </c>
    </row>
    <row r="56" spans="1:11" x14ac:dyDescent="0.25">
      <c r="A56" t="s">
        <v>39</v>
      </c>
      <c r="I56" s="8" t="s">
        <v>40</v>
      </c>
      <c r="K56" s="11">
        <f>K55</f>
        <v>0</v>
      </c>
    </row>
    <row r="58" spans="1:11" x14ac:dyDescent="0.25">
      <c r="A58" t="s">
        <v>43</v>
      </c>
    </row>
    <row r="59" spans="1:11" x14ac:dyDescent="0.25">
      <c r="A59" t="s">
        <v>44</v>
      </c>
      <c r="H59" s="13"/>
      <c r="K59" s="11">
        <f>IF(H59="Yes",200,0)</f>
        <v>0</v>
      </c>
    </row>
    <row r="60" spans="1:11" x14ac:dyDescent="0.25">
      <c r="A60" t="s">
        <v>39</v>
      </c>
      <c r="I60" s="8" t="s">
        <v>40</v>
      </c>
      <c r="K60" s="11">
        <f>K59</f>
        <v>0</v>
      </c>
    </row>
    <row r="62" spans="1:11" x14ac:dyDescent="0.25">
      <c r="A62" t="s">
        <v>45</v>
      </c>
    </row>
    <row r="63" spans="1:11" x14ac:dyDescent="0.25">
      <c r="A63" t="s">
        <v>46</v>
      </c>
      <c r="H63" s="13"/>
      <c r="K63" s="11">
        <f>IF(H63="Yes",300,0)</f>
        <v>0</v>
      </c>
    </row>
    <row r="64" spans="1:11" x14ac:dyDescent="0.25">
      <c r="A64" t="s">
        <v>47</v>
      </c>
      <c r="I64" s="8" t="s">
        <v>22</v>
      </c>
      <c r="K64" s="11">
        <f>K63</f>
        <v>0</v>
      </c>
    </row>
    <row r="65" spans="1:11" x14ac:dyDescent="0.25">
      <c r="A65" t="s">
        <v>48</v>
      </c>
    </row>
    <row r="67" spans="1:11" x14ac:dyDescent="0.25">
      <c r="A67" t="s">
        <v>49</v>
      </c>
    </row>
    <row r="68" spans="1:11" x14ac:dyDescent="0.25">
      <c r="A68" t="s">
        <v>50</v>
      </c>
      <c r="H68" s="13"/>
      <c r="K68" s="11">
        <f>IF(H68="Yes",600,0)</f>
        <v>0</v>
      </c>
    </row>
    <row r="69" spans="1:11" x14ac:dyDescent="0.25">
      <c r="A69" t="s">
        <v>51</v>
      </c>
      <c r="I69" s="8" t="s">
        <v>23</v>
      </c>
      <c r="K69" s="11">
        <f>K68</f>
        <v>0</v>
      </c>
    </row>
    <row r="71" spans="1:11" x14ac:dyDescent="0.25">
      <c r="A71" t="s">
        <v>52</v>
      </c>
      <c r="H71" s="13"/>
      <c r="K71" s="11">
        <f>IF(H71="Yes",300,0)</f>
        <v>0</v>
      </c>
    </row>
    <row r="72" spans="1:11" x14ac:dyDescent="0.25">
      <c r="A72" t="s">
        <v>53</v>
      </c>
      <c r="I72" s="8" t="s">
        <v>22</v>
      </c>
      <c r="K72" s="11">
        <f>K71</f>
        <v>0</v>
      </c>
    </row>
    <row r="73" spans="1:11" x14ac:dyDescent="0.25">
      <c r="A73" t="s">
        <v>54</v>
      </c>
    </row>
    <row r="74" spans="1:11" x14ac:dyDescent="0.25">
      <c r="A74" t="s">
        <v>55</v>
      </c>
    </row>
    <row r="76" spans="1:11" x14ac:dyDescent="0.25">
      <c r="A76" t="s">
        <v>57</v>
      </c>
      <c r="H76" s="13"/>
      <c r="K76" s="11">
        <f>IF(H76="Yes",200,0)</f>
        <v>0</v>
      </c>
    </row>
    <row r="77" spans="1:11" x14ac:dyDescent="0.25">
      <c r="A77" t="s">
        <v>58</v>
      </c>
      <c r="I77" s="8" t="s">
        <v>40</v>
      </c>
      <c r="K77" s="11">
        <f>K76</f>
        <v>0</v>
      </c>
    </row>
    <row r="78" spans="1:11" x14ac:dyDescent="0.25">
      <c r="A78" t="s">
        <v>59</v>
      </c>
    </row>
    <row r="80" spans="1:11" x14ac:dyDescent="0.25">
      <c r="A80" t="s">
        <v>60</v>
      </c>
    </row>
    <row r="81" spans="1:11" x14ac:dyDescent="0.25">
      <c r="A81" t="s">
        <v>61</v>
      </c>
      <c r="H81" s="13"/>
      <c r="K81" s="11">
        <f>H81*200</f>
        <v>0</v>
      </c>
    </row>
    <row r="82" spans="1:11" x14ac:dyDescent="0.25">
      <c r="A82" t="s">
        <v>62</v>
      </c>
      <c r="I82" s="8" t="s">
        <v>64</v>
      </c>
      <c r="K82" s="11">
        <f>K81</f>
        <v>0</v>
      </c>
    </row>
    <row r="83" spans="1:11" x14ac:dyDescent="0.25">
      <c r="A83" t="s">
        <v>63</v>
      </c>
    </row>
    <row r="85" spans="1:11" x14ac:dyDescent="0.25">
      <c r="I85" s="8" t="s">
        <v>66</v>
      </c>
      <c r="K85" s="11">
        <f>SUM(K82,K77,K72,K69,K64,K60,K56,K52,K48,K41)</f>
        <v>0</v>
      </c>
    </row>
    <row r="86" spans="1:11" x14ac:dyDescent="0.25">
      <c r="A86" t="s">
        <v>67</v>
      </c>
    </row>
    <row r="87" spans="1:11" x14ac:dyDescent="0.25">
      <c r="A87" t="s">
        <v>68</v>
      </c>
      <c r="H87" s="13"/>
      <c r="K87" s="11">
        <f>H87*150</f>
        <v>0</v>
      </c>
    </row>
    <row r="88" spans="1:11" x14ac:dyDescent="0.25">
      <c r="A88" t="s">
        <v>69</v>
      </c>
      <c r="I88" s="8" t="s">
        <v>64</v>
      </c>
      <c r="K88" s="11">
        <f>K87</f>
        <v>0</v>
      </c>
    </row>
    <row r="89" spans="1:11" x14ac:dyDescent="0.25">
      <c r="A89" t="s">
        <v>70</v>
      </c>
    </row>
    <row r="91" spans="1:11" x14ac:dyDescent="0.25">
      <c r="A91" t="s">
        <v>71</v>
      </c>
    </row>
    <row r="92" spans="1:11" x14ac:dyDescent="0.25">
      <c r="A92" t="s">
        <v>72</v>
      </c>
      <c r="H92" s="13"/>
      <c r="K92" s="11">
        <f>H92*200</f>
        <v>0</v>
      </c>
    </row>
    <row r="93" spans="1:11" x14ac:dyDescent="0.25">
      <c r="A93" t="s">
        <v>73</v>
      </c>
      <c r="I93" s="8" t="s">
        <v>64</v>
      </c>
      <c r="K93" s="11">
        <f>K92</f>
        <v>0</v>
      </c>
    </row>
    <row r="95" spans="1:11" x14ac:dyDescent="0.25">
      <c r="A95" t="s">
        <v>74</v>
      </c>
    </row>
    <row r="96" spans="1:11" x14ac:dyDescent="0.25">
      <c r="A96" t="s">
        <v>75</v>
      </c>
      <c r="H96" s="13"/>
      <c r="K96" s="11">
        <f>IF(H96="Yes",300,0)</f>
        <v>0</v>
      </c>
    </row>
    <row r="97" spans="1:11" x14ac:dyDescent="0.25">
      <c r="A97" t="s">
        <v>76</v>
      </c>
      <c r="I97" s="8" t="s">
        <v>22</v>
      </c>
      <c r="K97" s="11">
        <f>K96</f>
        <v>0</v>
      </c>
    </row>
    <row r="98" spans="1:11" x14ac:dyDescent="0.25">
      <c r="A98" t="s">
        <v>77</v>
      </c>
    </row>
    <row r="100" spans="1:11" x14ac:dyDescent="0.25">
      <c r="A100" t="s">
        <v>78</v>
      </c>
    </row>
    <row r="101" spans="1:11" x14ac:dyDescent="0.25">
      <c r="A101" t="s">
        <v>79</v>
      </c>
      <c r="H101" s="13"/>
      <c r="K101" s="11">
        <f>H101*100</f>
        <v>0</v>
      </c>
    </row>
    <row r="102" spans="1:11" x14ac:dyDescent="0.25">
      <c r="A102" t="s">
        <v>80</v>
      </c>
      <c r="I102" s="8" t="s">
        <v>82</v>
      </c>
      <c r="K102" s="11">
        <f>IF(K101&gt;400,400,K101)</f>
        <v>0</v>
      </c>
    </row>
    <row r="103" spans="1:11" x14ac:dyDescent="0.25">
      <c r="A103" t="s">
        <v>81</v>
      </c>
    </row>
    <row r="105" spans="1:11" x14ac:dyDescent="0.25">
      <c r="A105" t="s">
        <v>83</v>
      </c>
    </row>
    <row r="106" spans="1:11" x14ac:dyDescent="0.25">
      <c r="A106" t="s">
        <v>84</v>
      </c>
      <c r="H106" s="13"/>
      <c r="K106" s="11">
        <f>H106*500</f>
        <v>0</v>
      </c>
    </row>
    <row r="107" spans="1:11" x14ac:dyDescent="0.25">
      <c r="A107" t="s">
        <v>85</v>
      </c>
      <c r="I107" s="8" t="s">
        <v>86</v>
      </c>
      <c r="K107" s="11">
        <f>K106</f>
        <v>0</v>
      </c>
    </row>
    <row r="109" spans="1:11" x14ac:dyDescent="0.25">
      <c r="A109" t="s">
        <v>87</v>
      </c>
    </row>
    <row r="110" spans="1:11" x14ac:dyDescent="0.25">
      <c r="A110" t="s">
        <v>88</v>
      </c>
      <c r="H110" s="13"/>
      <c r="K110" s="11">
        <f>H110*500</f>
        <v>0</v>
      </c>
    </row>
    <row r="111" spans="1:11" x14ac:dyDescent="0.25">
      <c r="A111" t="s">
        <v>89</v>
      </c>
      <c r="I111" s="8" t="s">
        <v>86</v>
      </c>
      <c r="K111" s="11">
        <f>K110</f>
        <v>0</v>
      </c>
    </row>
    <row r="112" spans="1:11" x14ac:dyDescent="0.25">
      <c r="A112" t="s">
        <v>90</v>
      </c>
    </row>
    <row r="114" spans="1:11" x14ac:dyDescent="0.25">
      <c r="A114" t="s">
        <v>91</v>
      </c>
    </row>
    <row r="115" spans="1:11" x14ac:dyDescent="0.25">
      <c r="A115" t="s">
        <v>92</v>
      </c>
      <c r="H115" s="13"/>
      <c r="K115" s="11">
        <f>IF(H115="Yes",200,0)</f>
        <v>0</v>
      </c>
    </row>
    <row r="116" spans="1:11" x14ac:dyDescent="0.25">
      <c r="A116" t="s">
        <v>93</v>
      </c>
      <c r="I116" s="8" t="s">
        <v>40</v>
      </c>
      <c r="K116" s="11">
        <f>K115</f>
        <v>0</v>
      </c>
    </row>
    <row r="118" spans="1:11" x14ac:dyDescent="0.25">
      <c r="A118" t="s">
        <v>94</v>
      </c>
    </row>
    <row r="119" spans="1:11" x14ac:dyDescent="0.25">
      <c r="A119" t="s">
        <v>95</v>
      </c>
      <c r="H119" s="13"/>
      <c r="K119" s="11">
        <f>IF(H119="Yes",300,0)</f>
        <v>0</v>
      </c>
    </row>
    <row r="120" spans="1:11" x14ac:dyDescent="0.25">
      <c r="A120" t="s">
        <v>96</v>
      </c>
      <c r="I120" s="8" t="s">
        <v>22</v>
      </c>
      <c r="K120" s="11">
        <f>K119</f>
        <v>0</v>
      </c>
    </row>
    <row r="121" spans="1:11" x14ac:dyDescent="0.25">
      <c r="A121" t="s">
        <v>97</v>
      </c>
    </row>
    <row r="123" spans="1:11" x14ac:dyDescent="0.25">
      <c r="A123" t="s">
        <v>98</v>
      </c>
    </row>
    <row r="124" spans="1:11" x14ac:dyDescent="0.25">
      <c r="A124" t="s">
        <v>99</v>
      </c>
      <c r="H124" s="13"/>
      <c r="K124" s="11">
        <f>IF(H124="Yes",300,0)</f>
        <v>0</v>
      </c>
    </row>
    <row r="125" spans="1:11" x14ac:dyDescent="0.25">
      <c r="A125" t="s">
        <v>100</v>
      </c>
      <c r="I125" s="8" t="s">
        <v>22</v>
      </c>
      <c r="K125" s="11">
        <f>K124</f>
        <v>0</v>
      </c>
    </row>
    <row r="127" spans="1:11" x14ac:dyDescent="0.25">
      <c r="A127" t="s">
        <v>101</v>
      </c>
    </row>
    <row r="128" spans="1:11" x14ac:dyDescent="0.25">
      <c r="A128" t="s">
        <v>102</v>
      </c>
      <c r="H128" s="13"/>
      <c r="K128" s="11">
        <f>H128*50</f>
        <v>0</v>
      </c>
    </row>
    <row r="129" spans="1:11" x14ac:dyDescent="0.25">
      <c r="A129" t="s">
        <v>103</v>
      </c>
      <c r="I129" s="8" t="s">
        <v>23</v>
      </c>
      <c r="K129" s="11">
        <f>IF(K128&gt;600,600,K128)</f>
        <v>0</v>
      </c>
    </row>
    <row r="130" spans="1:11" x14ac:dyDescent="0.25">
      <c r="A130" t="s">
        <v>104</v>
      </c>
    </row>
    <row r="132" spans="1:11" x14ac:dyDescent="0.25">
      <c r="I132" s="8" t="s">
        <v>105</v>
      </c>
      <c r="K132" s="11">
        <f>SUM(K129,K125,K120,K116,K111,K107,K102,K97,K93,K88)</f>
        <v>0</v>
      </c>
    </row>
    <row r="133" spans="1:11" x14ac:dyDescent="0.25">
      <c r="A133" t="s">
        <v>106</v>
      </c>
    </row>
    <row r="134" spans="1:11" x14ac:dyDescent="0.25">
      <c r="A134" t="s">
        <v>107</v>
      </c>
      <c r="H134" s="13"/>
      <c r="K134" s="11">
        <f>IF(H134="Yes",300,0)</f>
        <v>0</v>
      </c>
    </row>
    <row r="135" spans="1:11" x14ac:dyDescent="0.25">
      <c r="A135" t="s">
        <v>108</v>
      </c>
      <c r="I135" s="8" t="s">
        <v>22</v>
      </c>
      <c r="K135" s="11">
        <f>K134</f>
        <v>0</v>
      </c>
    </row>
    <row r="137" spans="1:11" x14ac:dyDescent="0.25">
      <c r="A137" t="s">
        <v>109</v>
      </c>
    </row>
    <row r="138" spans="1:11" x14ac:dyDescent="0.25">
      <c r="A138" t="s">
        <v>110</v>
      </c>
      <c r="H138" s="13"/>
      <c r="K138" s="11">
        <f>IF(H138="Yes",300,0)</f>
        <v>0</v>
      </c>
    </row>
    <row r="139" spans="1:11" x14ac:dyDescent="0.25">
      <c r="A139" t="s">
        <v>111</v>
      </c>
      <c r="I139" s="8" t="s">
        <v>22</v>
      </c>
      <c r="K139" s="11">
        <f>K138</f>
        <v>0</v>
      </c>
    </row>
    <row r="141" spans="1:11" x14ac:dyDescent="0.25">
      <c r="A141" t="s">
        <v>112</v>
      </c>
    </row>
    <row r="142" spans="1:11" x14ac:dyDescent="0.25">
      <c r="A142" t="s">
        <v>113</v>
      </c>
      <c r="H142" s="13"/>
      <c r="K142" s="11">
        <f>IF(H142="Yes",300,0)</f>
        <v>0</v>
      </c>
    </row>
    <row r="143" spans="1:11" x14ac:dyDescent="0.25">
      <c r="A143" t="s">
        <v>114</v>
      </c>
      <c r="I143" s="8" t="s">
        <v>22</v>
      </c>
      <c r="K143" s="11">
        <f>K142</f>
        <v>0</v>
      </c>
    </row>
    <row r="145" spans="1:11" x14ac:dyDescent="0.25">
      <c r="A145" t="s">
        <v>115</v>
      </c>
    </row>
    <row r="146" spans="1:11" x14ac:dyDescent="0.25">
      <c r="A146" t="s">
        <v>116</v>
      </c>
      <c r="H146" s="13"/>
      <c r="K146" s="11">
        <f>IF(H146="Yes",200,0)</f>
        <v>0</v>
      </c>
    </row>
    <row r="147" spans="1:11" x14ac:dyDescent="0.25">
      <c r="A147" t="s">
        <v>117</v>
      </c>
      <c r="I147" s="8" t="s">
        <v>40</v>
      </c>
      <c r="K147" s="11">
        <f>K146</f>
        <v>0</v>
      </c>
    </row>
    <row r="148" spans="1:11" x14ac:dyDescent="0.25">
      <c r="A148" t="s">
        <v>118</v>
      </c>
    </row>
    <row r="150" spans="1:11" x14ac:dyDescent="0.25">
      <c r="A150" t="s">
        <v>119</v>
      </c>
    </row>
    <row r="151" spans="1:11" x14ac:dyDescent="0.25">
      <c r="A151" t="s">
        <v>120</v>
      </c>
      <c r="H151" s="13"/>
      <c r="K151" s="11">
        <f>H151*25</f>
        <v>0</v>
      </c>
    </row>
    <row r="152" spans="1:11" x14ac:dyDescent="0.25">
      <c r="A152" t="s">
        <v>121</v>
      </c>
    </row>
    <row r="153" spans="1:11" x14ac:dyDescent="0.25">
      <c r="A153" t="s">
        <v>122</v>
      </c>
      <c r="H153" s="13"/>
      <c r="K153" s="11">
        <f>H153*25</f>
        <v>0</v>
      </c>
    </row>
    <row r="154" spans="1:11" x14ac:dyDescent="0.25">
      <c r="A154" t="s">
        <v>123</v>
      </c>
      <c r="I154" s="8" t="s">
        <v>23</v>
      </c>
      <c r="K154" s="11">
        <f>IF(SUM(K151:K153)&gt;600,600,SUM(K151:K153))</f>
        <v>0</v>
      </c>
    </row>
    <row r="156" spans="1:11" x14ac:dyDescent="0.25">
      <c r="A156" t="s">
        <v>124</v>
      </c>
    </row>
    <row r="157" spans="1:11" x14ac:dyDescent="0.25">
      <c r="A157" t="s">
        <v>125</v>
      </c>
      <c r="H157" s="13"/>
      <c r="K157" s="11">
        <f>IF(H157="Yes",200,0)</f>
        <v>0</v>
      </c>
    </row>
    <row r="158" spans="1:11" x14ac:dyDescent="0.25">
      <c r="A158" t="s">
        <v>126</v>
      </c>
      <c r="I158" s="8" t="s">
        <v>40</v>
      </c>
      <c r="K158" s="11">
        <f>K157</f>
        <v>0</v>
      </c>
    </row>
    <row r="159" spans="1:11" x14ac:dyDescent="0.25">
      <c r="A159" t="s">
        <v>127</v>
      </c>
    </row>
    <row r="161" spans="1:11" x14ac:dyDescent="0.25">
      <c r="A161" t="s">
        <v>128</v>
      </c>
    </row>
    <row r="162" spans="1:11" x14ac:dyDescent="0.25">
      <c r="A162" t="s">
        <v>129</v>
      </c>
      <c r="H162" s="13"/>
      <c r="K162" s="11">
        <f>IF(H162="Yes",200,0)</f>
        <v>0</v>
      </c>
    </row>
    <row r="163" spans="1:11" x14ac:dyDescent="0.25">
      <c r="A163" t="s">
        <v>130</v>
      </c>
      <c r="I163" s="8" t="s">
        <v>40</v>
      </c>
      <c r="K163" s="11">
        <f>K162</f>
        <v>0</v>
      </c>
    </row>
    <row r="164" spans="1:11" x14ac:dyDescent="0.25">
      <c r="A164" t="s">
        <v>127</v>
      </c>
    </row>
    <row r="166" spans="1:11" x14ac:dyDescent="0.25">
      <c r="A166" t="s">
        <v>131</v>
      </c>
    </row>
    <row r="167" spans="1:11" x14ac:dyDescent="0.25">
      <c r="A167" t="s">
        <v>132</v>
      </c>
      <c r="H167" s="13"/>
      <c r="K167" s="11">
        <f>IF(H167="Yes",300,0)</f>
        <v>0</v>
      </c>
    </row>
    <row r="168" spans="1:11" x14ac:dyDescent="0.25">
      <c r="A168" t="s">
        <v>133</v>
      </c>
      <c r="I168" s="8" t="s">
        <v>22</v>
      </c>
      <c r="K168" s="11">
        <f>K167</f>
        <v>0</v>
      </c>
    </row>
    <row r="170" spans="1:11" x14ac:dyDescent="0.25">
      <c r="A170" t="s">
        <v>134</v>
      </c>
    </row>
    <row r="171" spans="1:11" x14ac:dyDescent="0.25">
      <c r="A171" t="s">
        <v>135</v>
      </c>
      <c r="H171" s="13"/>
      <c r="K171" s="11">
        <f>H171*100</f>
        <v>0</v>
      </c>
    </row>
    <row r="172" spans="1:11" x14ac:dyDescent="0.25">
      <c r="A172" t="s">
        <v>136</v>
      </c>
      <c r="H172" s="13"/>
      <c r="K172" s="11">
        <f>H172*200</f>
        <v>0</v>
      </c>
    </row>
    <row r="173" spans="1:11" x14ac:dyDescent="0.25">
      <c r="I173" s="8" t="s">
        <v>23</v>
      </c>
      <c r="K173" s="11">
        <f>IF(SUM(K171:K172)&gt;600,600,SUM(K171:K172))</f>
        <v>0</v>
      </c>
    </row>
    <row r="174" spans="1:11" x14ac:dyDescent="0.25">
      <c r="A174" t="s">
        <v>137</v>
      </c>
    </row>
    <row r="175" spans="1:11" x14ac:dyDescent="0.25">
      <c r="A175" t="s">
        <v>138</v>
      </c>
      <c r="H175" s="13"/>
      <c r="K175" s="11">
        <f>H175*200</f>
        <v>0</v>
      </c>
    </row>
    <row r="176" spans="1:11" x14ac:dyDescent="0.25">
      <c r="A176" t="s">
        <v>139</v>
      </c>
      <c r="I176" s="8" t="s">
        <v>86</v>
      </c>
      <c r="K176" s="11">
        <f>K175</f>
        <v>0</v>
      </c>
    </row>
    <row r="179" spans="1:11" x14ac:dyDescent="0.25">
      <c r="I179" s="8" t="s">
        <v>140</v>
      </c>
      <c r="K179" s="11">
        <f>SUM(K176,K173,K168,K163,K158,K154,K147,K151,K143,K139,K135)</f>
        <v>0</v>
      </c>
    </row>
    <row r="180" spans="1:11" x14ac:dyDescent="0.25">
      <c r="A180" t="s">
        <v>141</v>
      </c>
    </row>
    <row r="181" spans="1:11" x14ac:dyDescent="0.25">
      <c r="A181" t="s">
        <v>142</v>
      </c>
      <c r="H181" s="13"/>
      <c r="K181" s="11">
        <f>IF(H181="Yes",200,0)</f>
        <v>0</v>
      </c>
    </row>
    <row r="182" spans="1:11" x14ac:dyDescent="0.25">
      <c r="A182" t="s">
        <v>143</v>
      </c>
      <c r="I182" s="8" t="s">
        <v>40</v>
      </c>
      <c r="K182" s="11">
        <f>K181</f>
        <v>0</v>
      </c>
    </row>
    <row r="184" spans="1:11" x14ac:dyDescent="0.25">
      <c r="I184" s="8" t="s">
        <v>144</v>
      </c>
      <c r="K184" s="11">
        <f>K182</f>
        <v>0</v>
      </c>
    </row>
    <row r="186" spans="1:11" x14ac:dyDescent="0.25">
      <c r="D186" s="8" t="s">
        <v>151</v>
      </c>
      <c r="F186" t="str">
        <f>IF(H18&gt;100,"Large Commandery of the Year","Small Commandery of the Year")</f>
        <v>Small Commandery of the Year</v>
      </c>
    </row>
    <row r="188" spans="1:11" x14ac:dyDescent="0.25">
      <c r="D188" s="8" t="s">
        <v>145</v>
      </c>
      <c r="F188" s="11">
        <f>K38</f>
        <v>0</v>
      </c>
    </row>
    <row r="189" spans="1:11" x14ac:dyDescent="0.25">
      <c r="D189" s="8" t="s">
        <v>148</v>
      </c>
      <c r="F189" s="11">
        <f>K85</f>
        <v>0</v>
      </c>
    </row>
    <row r="190" spans="1:11" x14ac:dyDescent="0.25">
      <c r="D190" s="8" t="s">
        <v>147</v>
      </c>
      <c r="F190" s="11">
        <f>K132</f>
        <v>0</v>
      </c>
    </row>
    <row r="191" spans="1:11" x14ac:dyDescent="0.25">
      <c r="D191" s="8" t="s">
        <v>149</v>
      </c>
      <c r="F191" s="11">
        <f>K179</f>
        <v>0</v>
      </c>
    </row>
    <row r="192" spans="1:11" ht="15.75" thickBot="1" x14ac:dyDescent="0.3">
      <c r="D192" s="8" t="s">
        <v>146</v>
      </c>
      <c r="F192" s="12">
        <f>K184</f>
        <v>0</v>
      </c>
    </row>
    <row r="193" spans="1:6" ht="15.75" thickTop="1" x14ac:dyDescent="0.25">
      <c r="D193" s="8" t="s">
        <v>150</v>
      </c>
      <c r="F193" s="11">
        <f>SUM(F188:F192)</f>
        <v>0</v>
      </c>
    </row>
    <row r="196" spans="1:6" x14ac:dyDescent="0.25">
      <c r="A196" s="7" t="s">
        <v>152</v>
      </c>
    </row>
    <row r="197" spans="1:6" x14ac:dyDescent="0.25">
      <c r="A197" s="7" t="s">
        <v>153</v>
      </c>
    </row>
    <row r="198" spans="1:6" x14ac:dyDescent="0.25">
      <c r="A198" s="7" t="s">
        <v>154</v>
      </c>
    </row>
    <row r="199" spans="1:6" x14ac:dyDescent="0.25">
      <c r="A199" s="7" t="s">
        <v>155</v>
      </c>
    </row>
  </sheetData>
  <mergeCells count="17">
    <mergeCell ref="C15:F15"/>
    <mergeCell ref="C18:F18"/>
    <mergeCell ref="C19:F19"/>
    <mergeCell ref="C20:F20"/>
    <mergeCell ref="C16:F16"/>
    <mergeCell ref="A6:K6"/>
    <mergeCell ref="A7:K7"/>
    <mergeCell ref="A8:K8"/>
    <mergeCell ref="A9:K9"/>
    <mergeCell ref="C13:F13"/>
    <mergeCell ref="C14:F14"/>
    <mergeCell ref="A10:K10"/>
    <mergeCell ref="A1:K1"/>
    <mergeCell ref="A2:K2"/>
    <mergeCell ref="A3:K3"/>
    <mergeCell ref="A4:K4"/>
    <mergeCell ref="A5:K5"/>
  </mergeCells>
  <dataValidations count="1">
    <dataValidation type="list" allowBlank="1" showInputMessage="1" showErrorMessage="1" sqref="H46:H47 H51 H55 H59 H63 H68 H71 H76 H96 H115 H119 H124 H134 H138 H142 H146 H157 H162 H167 H181" xr:uid="{7E4C6D4A-CF92-4AA7-9C55-5A59A607BB46}">
      <formula1>"Yes, No"</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D</dc:creator>
  <cp:lastModifiedBy>Brian</cp:lastModifiedBy>
  <cp:lastPrinted>2020-11-21T21:24:31Z</cp:lastPrinted>
  <dcterms:created xsi:type="dcterms:W3CDTF">2020-11-21T21:19:09Z</dcterms:created>
  <dcterms:modified xsi:type="dcterms:W3CDTF">2020-11-21T22:34:44Z</dcterms:modified>
</cp:coreProperties>
</file>